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Courses\CE 544\2016\exam 2\keys\"/>
    </mc:Choice>
  </mc:AlternateContent>
  <bookViews>
    <workbookView xWindow="480" yWindow="105" windowWidth="21075" windowHeight="9720"/>
  </bookViews>
  <sheets>
    <sheet name="Sheet1" sheetId="1" r:id="rId1"/>
    <sheet name="Sheet2" sheetId="2" r:id="rId2"/>
    <sheet name="Sheet3" sheetId="3" r:id="rId3"/>
  </sheets>
  <definedNames>
    <definedName name="beta">Sheet1!$B$5</definedName>
  </definedNames>
  <calcPr calcId="152511"/>
</workbook>
</file>

<file path=xl/calcChain.xml><?xml version="1.0" encoding="utf-8"?>
<calcChain xmlns="http://schemas.openxmlformats.org/spreadsheetml/2006/main">
  <c r="H30" i="1" l="1"/>
  <c r="H29" i="1"/>
  <c r="H28" i="1"/>
  <c r="H27" i="1"/>
  <c r="H26" i="1"/>
  <c r="E10" i="1"/>
  <c r="E12" i="1"/>
  <c r="G30" i="1"/>
  <c r="E30" i="1"/>
  <c r="E29" i="1"/>
  <c r="G28" i="1"/>
  <c r="D28" i="1"/>
  <c r="E28" i="1" s="1"/>
  <c r="E27" i="1"/>
  <c r="E26" i="1"/>
  <c r="F27" i="1" s="1"/>
  <c r="C26" i="1"/>
  <c r="C27" i="1" s="1"/>
  <c r="C28" i="1" s="1"/>
  <c r="C29" i="1" l="1"/>
  <c r="F26" i="1"/>
  <c r="G21" i="1"/>
  <c r="E21" i="1"/>
  <c r="E20" i="1"/>
  <c r="G19" i="1"/>
  <c r="D19" i="1"/>
  <c r="E19" i="1" s="1"/>
  <c r="E18" i="1"/>
  <c r="E17" i="1"/>
  <c r="C17" i="1"/>
  <c r="C18" i="1" s="1"/>
  <c r="C19" i="1" s="1"/>
  <c r="C20" i="1" s="1"/>
  <c r="C21" i="1" s="1"/>
  <c r="G13" i="1"/>
  <c r="G11" i="1"/>
  <c r="E13" i="1"/>
  <c r="D11" i="1"/>
  <c r="E11" i="1" s="1"/>
  <c r="B5" i="1"/>
  <c r="C9" i="1"/>
  <c r="E9" i="1"/>
  <c r="F10" i="1" s="1"/>
  <c r="C10" i="1" l="1"/>
  <c r="C11" i="1" s="1"/>
  <c r="C12" i="1" s="1"/>
  <c r="C13" i="1" s="1"/>
  <c r="H10" i="1"/>
  <c r="F12" i="1"/>
  <c r="F28" i="1"/>
  <c r="F29" i="1"/>
  <c r="F30" i="1"/>
  <c r="C30" i="1"/>
  <c r="F17" i="1"/>
  <c r="F9" i="1"/>
  <c r="H9" i="1" s="1"/>
  <c r="F13" i="1"/>
  <c r="F11" i="1"/>
  <c r="H11" i="1" l="1"/>
  <c r="H12" i="1"/>
  <c r="H13" i="1"/>
  <c r="H17" i="1"/>
  <c r="F18" i="1"/>
  <c r="H18" i="1" l="1"/>
  <c r="F19" i="1"/>
  <c r="F20" i="1" l="1"/>
  <c r="H19" i="1"/>
  <c r="F21" i="1" l="1"/>
  <c r="H21" i="1" s="1"/>
  <c r="H20" i="1"/>
</calcChain>
</file>

<file path=xl/sharedStrings.xml><?xml version="1.0" encoding="utf-8"?>
<sst xmlns="http://schemas.openxmlformats.org/spreadsheetml/2006/main" count="49" uniqueCount="23">
  <si>
    <t>Infinite Slope - Critical FS</t>
  </si>
  <si>
    <t>CE En 544 - Brigham Young University</t>
  </si>
  <si>
    <t>Location</t>
  </si>
  <si>
    <t>g</t>
  </si>
  <si>
    <t>Su</t>
  </si>
  <si>
    <t>Z</t>
  </si>
  <si>
    <t>FS</t>
  </si>
  <si>
    <t>bot 1</t>
  </si>
  <si>
    <t>top 2</t>
  </si>
  <si>
    <t>bot 2</t>
  </si>
  <si>
    <t>top 3</t>
  </si>
  <si>
    <t>bot 3</t>
  </si>
  <si>
    <r>
      <rPr>
        <b/>
        <sz val="11"/>
        <color theme="1"/>
        <rFont val="Symbol"/>
        <family val="1"/>
        <charset val="2"/>
      </rPr>
      <t>g</t>
    </r>
    <r>
      <rPr>
        <b/>
        <sz val="11"/>
        <color theme="1"/>
        <rFont val="Calibri"/>
        <family val="2"/>
        <scheme val="minor"/>
      </rPr>
      <t>'</t>
    </r>
  </si>
  <si>
    <r>
      <rPr>
        <b/>
        <sz val="11"/>
        <color theme="1"/>
        <rFont val="Symbol"/>
        <family val="1"/>
        <charset val="2"/>
      </rPr>
      <t>g</t>
    </r>
    <r>
      <rPr>
        <b/>
        <sz val="11"/>
        <color theme="1"/>
        <rFont val="Calibri"/>
        <family val="2"/>
        <scheme val="minor"/>
      </rPr>
      <t>' (ave)</t>
    </r>
  </si>
  <si>
    <t>Zi</t>
  </si>
  <si>
    <t>beta:</t>
  </si>
  <si>
    <t>[deg]</t>
  </si>
  <si>
    <t>[radians]</t>
  </si>
  <si>
    <t>Effective Stress Method</t>
  </si>
  <si>
    <t>Average Unit Wt Method</t>
  </si>
  <si>
    <r>
      <rPr>
        <b/>
        <sz val="11"/>
        <color theme="1"/>
        <rFont val="Symbol"/>
        <family val="1"/>
        <charset val="2"/>
      </rPr>
      <t>s</t>
    </r>
    <r>
      <rPr>
        <b/>
        <sz val="11"/>
        <color theme="1"/>
        <rFont val="Calibri"/>
        <family val="2"/>
        <scheme val="minor"/>
      </rPr>
      <t>'</t>
    </r>
  </si>
  <si>
    <t>WRONG method</t>
  </si>
  <si>
    <t>If you just use the bouyant unit weight of the material in question: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</si>
</sst>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346261</xdr:colOff>
      <xdr:row>2</xdr:row>
      <xdr:rowOff>132509</xdr:rowOff>
    </xdr:from>
    <xdr:to>
      <xdr:col>6</xdr:col>
      <xdr:colOff>471581</xdr:colOff>
      <xdr:row>5</xdr:row>
      <xdr:rowOff>47624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4661" y="618284"/>
          <a:ext cx="1344520" cy="4866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504825</xdr:colOff>
          <xdr:row>13</xdr:row>
          <xdr:rowOff>142875</xdr:rowOff>
        </xdr:from>
        <xdr:to>
          <xdr:col>15</xdr:col>
          <xdr:colOff>466725</xdr:colOff>
          <xdr:row>31</xdr:row>
          <xdr:rowOff>47625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533400</xdr:colOff>
      <xdr:row>5</xdr:row>
      <xdr:rowOff>171451</xdr:rowOff>
    </xdr:from>
    <xdr:to>
      <xdr:col>11</xdr:col>
      <xdr:colOff>428625</xdr:colOff>
      <xdr:row>12</xdr:row>
      <xdr:rowOff>85725</xdr:rowOff>
    </xdr:to>
    <xdr:sp macro="" textlink="">
      <xdr:nvSpPr>
        <xdr:cNvPr id="2" name="TextBox 1"/>
        <xdr:cNvSpPr txBox="1"/>
      </xdr:nvSpPr>
      <xdr:spPr>
        <a:xfrm>
          <a:off x="5219700" y="1228726"/>
          <a:ext cx="1724025" cy="1247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Rather</a:t>
          </a:r>
          <a:r>
            <a:rPr lang="en-US" sz="1100" baseline="0"/>
            <a:t> than computing average unit wt and multiplying by the depth, you could simply calculate the effective stress at the depth in question directly.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Visio_2003-2010_Drawing1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showGridLines="0" tabSelected="1" topLeftCell="A3" zoomScaleNormal="100" workbookViewId="0">
      <selection activeCell="I28" sqref="I28"/>
    </sheetView>
  </sheetViews>
  <sheetFormatPr defaultRowHeight="15" x14ac:dyDescent="0.25"/>
  <cols>
    <col min="4" max="4" width="9.140625" style="5"/>
    <col min="7" max="7" width="7.85546875" customWidth="1"/>
    <col min="8" max="8" width="7.5703125" customWidth="1"/>
  </cols>
  <sheetData>
    <row r="1" spans="1:8" ht="23.25" x14ac:dyDescent="0.35">
      <c r="A1" s="1" t="s">
        <v>0</v>
      </c>
      <c r="D1" s="6"/>
    </row>
    <row r="2" spans="1:8" x14ac:dyDescent="0.25">
      <c r="A2" s="2" t="s">
        <v>1</v>
      </c>
      <c r="D2" s="7"/>
    </row>
    <row r="4" spans="1:8" x14ac:dyDescent="0.25">
      <c r="A4" s="11" t="s">
        <v>15</v>
      </c>
      <c r="B4" s="5">
        <v>27</v>
      </c>
      <c r="C4" s="12" t="s">
        <v>16</v>
      </c>
    </row>
    <row r="5" spans="1:8" x14ac:dyDescent="0.25">
      <c r="A5" s="11" t="s">
        <v>15</v>
      </c>
      <c r="B5" s="9">
        <f>RADIANS(B4)</f>
        <v>0.47123889803846897</v>
      </c>
      <c r="C5" s="12" t="s">
        <v>17</v>
      </c>
    </row>
    <row r="7" spans="1:8" x14ac:dyDescent="0.25">
      <c r="A7" s="3" t="s">
        <v>19</v>
      </c>
    </row>
    <row r="8" spans="1:8" x14ac:dyDescent="0.25">
      <c r="A8" s="3" t="s">
        <v>2</v>
      </c>
      <c r="B8" s="4" t="s">
        <v>14</v>
      </c>
      <c r="C8" s="4" t="s">
        <v>5</v>
      </c>
      <c r="D8" s="8" t="s">
        <v>3</v>
      </c>
      <c r="E8" s="4" t="s">
        <v>12</v>
      </c>
      <c r="F8" s="4" t="s">
        <v>13</v>
      </c>
      <c r="G8" s="4" t="s">
        <v>4</v>
      </c>
      <c r="H8" s="4" t="s">
        <v>6</v>
      </c>
    </row>
    <row r="9" spans="1:8" x14ac:dyDescent="0.25">
      <c r="A9" t="s">
        <v>7</v>
      </c>
      <c r="B9" s="5">
        <v>10</v>
      </c>
      <c r="C9" s="5">
        <f>B9</f>
        <v>10</v>
      </c>
      <c r="D9" s="5">
        <v>100</v>
      </c>
      <c r="E9" s="5">
        <f>D9-62.4</f>
        <v>37.6</v>
      </c>
      <c r="F9" s="5">
        <f>E9</f>
        <v>37.6</v>
      </c>
      <c r="G9" s="5">
        <v>500</v>
      </c>
      <c r="H9" s="13">
        <f>G9/(F9*C9)*2/SIN(2*beta)</f>
        <v>3.2874148337760363</v>
      </c>
    </row>
    <row r="10" spans="1:8" x14ac:dyDescent="0.25">
      <c r="A10" t="s">
        <v>8</v>
      </c>
      <c r="B10" s="5">
        <v>0</v>
      </c>
      <c r="C10" s="5">
        <f>C9+B10</f>
        <v>10</v>
      </c>
      <c r="D10" s="5">
        <v>120</v>
      </c>
      <c r="E10" s="5">
        <f>D10-62.4</f>
        <v>57.6</v>
      </c>
      <c r="F10" s="5">
        <f>E9</f>
        <v>37.6</v>
      </c>
      <c r="G10" s="5">
        <v>400</v>
      </c>
      <c r="H10" s="10">
        <f>G10/(F10*C10)*2/SIN(2*beta)</f>
        <v>2.6299318670208289</v>
      </c>
    </row>
    <row r="11" spans="1:8" x14ac:dyDescent="0.25">
      <c r="A11" t="s">
        <v>9</v>
      </c>
      <c r="B11" s="5">
        <v>6</v>
      </c>
      <c r="C11" s="5">
        <f>C10+B11</f>
        <v>16</v>
      </c>
      <c r="D11" s="5">
        <f>D10</f>
        <v>120</v>
      </c>
      <c r="E11" s="5">
        <f>D11-62.4</f>
        <v>57.6</v>
      </c>
      <c r="F11" s="5">
        <f>($B$9*$E$9+$B$11*$E$11)/SUM($B$9:$B$11)</f>
        <v>45.1</v>
      </c>
      <c r="G11" s="5">
        <f>G10</f>
        <v>400</v>
      </c>
      <c r="H11" s="13">
        <f>G11/(F11*C11)*2/SIN(2*beta)</f>
        <v>1.3703636114188356</v>
      </c>
    </row>
    <row r="12" spans="1:8" x14ac:dyDescent="0.25">
      <c r="A12" t="s">
        <v>10</v>
      </c>
      <c r="B12" s="5">
        <v>0</v>
      </c>
      <c r="C12" s="5">
        <f t="shared" ref="C12" si="0">C11+B12</f>
        <v>16</v>
      </c>
      <c r="D12" s="5">
        <v>110</v>
      </c>
      <c r="E12" s="5">
        <f>D12-62.4</f>
        <v>47.6</v>
      </c>
      <c r="F12" s="5">
        <f>($B$9*$E$9+$B$11*$E$11)/SUM($B$9:$B$11)</f>
        <v>45.1</v>
      </c>
      <c r="G12" s="5">
        <v>650</v>
      </c>
      <c r="H12" s="10">
        <f>G12/(F12*C12)*2/SIN(2*beta)</f>
        <v>2.2268408685556076</v>
      </c>
    </row>
    <row r="13" spans="1:8" x14ac:dyDescent="0.25">
      <c r="A13" t="s">
        <v>11</v>
      </c>
      <c r="B13" s="5">
        <v>12</v>
      </c>
      <c r="C13" s="5">
        <f>C12+B13</f>
        <v>28</v>
      </c>
      <c r="D13" s="5">
        <v>110</v>
      </c>
      <c r="E13" s="5">
        <f>D13-62.4</f>
        <v>47.6</v>
      </c>
      <c r="F13" s="10">
        <f>($B$9*$E$9+$B$11*$E$11+$B$13*$E$13)/SUM($B$9:$B$13)</f>
        <v>46.171428571428578</v>
      </c>
      <c r="G13" s="5">
        <f>G12</f>
        <v>650</v>
      </c>
      <c r="H13" s="13">
        <f>G13/(F13*C13)*2/SIN(2*beta)</f>
        <v>1.2429520194536869</v>
      </c>
    </row>
    <row r="15" spans="1:8" x14ac:dyDescent="0.25">
      <c r="A15" s="3" t="s">
        <v>18</v>
      </c>
    </row>
    <row r="16" spans="1:8" x14ac:dyDescent="0.25">
      <c r="A16" s="3" t="s">
        <v>2</v>
      </c>
      <c r="B16" s="4" t="s">
        <v>14</v>
      </c>
      <c r="C16" s="4" t="s">
        <v>5</v>
      </c>
      <c r="D16" s="8" t="s">
        <v>3</v>
      </c>
      <c r="E16" s="4" t="s">
        <v>12</v>
      </c>
      <c r="F16" s="4" t="s">
        <v>20</v>
      </c>
      <c r="G16" s="4" t="s">
        <v>4</v>
      </c>
      <c r="H16" s="4" t="s">
        <v>6</v>
      </c>
    </row>
    <row r="17" spans="1:8" x14ac:dyDescent="0.25">
      <c r="A17" t="s">
        <v>7</v>
      </c>
      <c r="B17" s="5">
        <v>10</v>
      </c>
      <c r="C17" s="5">
        <f>B17</f>
        <v>10</v>
      </c>
      <c r="D17" s="5">
        <v>100</v>
      </c>
      <c r="E17" s="5">
        <f>D17-62.4</f>
        <v>37.6</v>
      </c>
      <c r="F17" s="5">
        <f>C17*E17</f>
        <v>376</v>
      </c>
      <c r="G17" s="5">
        <v>500</v>
      </c>
      <c r="H17" s="13">
        <f>G17/(F17)*2/SIN(2*beta)</f>
        <v>3.2874148337760363</v>
      </c>
    </row>
    <row r="18" spans="1:8" x14ac:dyDescent="0.25">
      <c r="A18" t="s">
        <v>8</v>
      </c>
      <c r="B18" s="5">
        <v>0</v>
      </c>
      <c r="C18" s="5">
        <f>C17+B18</f>
        <v>10</v>
      </c>
      <c r="D18" s="5">
        <v>120</v>
      </c>
      <c r="E18" s="5">
        <f>D18-62.4</f>
        <v>57.6</v>
      </c>
      <c r="F18" s="5">
        <f>F17+B18*E18</f>
        <v>376</v>
      </c>
      <c r="G18" s="5">
        <v>400</v>
      </c>
      <c r="H18" s="10">
        <f>G18/(F18)*2/SIN(2*beta)</f>
        <v>2.6299318670208289</v>
      </c>
    </row>
    <row r="19" spans="1:8" x14ac:dyDescent="0.25">
      <c r="A19" t="s">
        <v>9</v>
      </c>
      <c r="B19" s="5">
        <v>6</v>
      </c>
      <c r="C19" s="5">
        <f t="shared" ref="C19:C21" si="1">C18+B19</f>
        <v>16</v>
      </c>
      <c r="D19" s="5">
        <f>D18</f>
        <v>120</v>
      </c>
      <c r="E19" s="5">
        <f>D19-62.4</f>
        <v>57.6</v>
      </c>
      <c r="F19" s="5">
        <f t="shared" ref="F19:F21" si="2">F18+B19*E19</f>
        <v>721.6</v>
      </c>
      <c r="G19" s="5">
        <f>G18</f>
        <v>400</v>
      </c>
      <c r="H19" s="13">
        <f>G19/(F19)*2/SIN(2*beta)</f>
        <v>1.3703636114188356</v>
      </c>
    </row>
    <row r="20" spans="1:8" x14ac:dyDescent="0.25">
      <c r="A20" t="s">
        <v>10</v>
      </c>
      <c r="B20" s="5">
        <v>0</v>
      </c>
      <c r="C20" s="5">
        <f t="shared" si="1"/>
        <v>16</v>
      </c>
      <c r="D20" s="5">
        <v>110</v>
      </c>
      <c r="E20" s="5">
        <f>D20-62.4</f>
        <v>47.6</v>
      </c>
      <c r="F20" s="5">
        <f t="shared" si="2"/>
        <v>721.6</v>
      </c>
      <c r="G20" s="5">
        <v>650</v>
      </c>
      <c r="H20" s="10">
        <f>G20/(F20)*2/SIN(2*beta)</f>
        <v>2.2268408685556076</v>
      </c>
    </row>
    <row r="21" spans="1:8" x14ac:dyDescent="0.25">
      <c r="A21" t="s">
        <v>11</v>
      </c>
      <c r="B21" s="5">
        <v>12</v>
      </c>
      <c r="C21" s="5">
        <f t="shared" si="1"/>
        <v>28</v>
      </c>
      <c r="D21" s="5">
        <v>110</v>
      </c>
      <c r="E21" s="5">
        <f>D21-62.4</f>
        <v>47.6</v>
      </c>
      <c r="F21" s="5">
        <f t="shared" si="2"/>
        <v>1292.8000000000002</v>
      </c>
      <c r="G21" s="5">
        <f>G20</f>
        <v>650</v>
      </c>
      <c r="H21" s="13">
        <f>G21/(F21)*2/SIN(2*beta)</f>
        <v>1.2429520194536869</v>
      </c>
    </row>
    <row r="23" spans="1:8" x14ac:dyDescent="0.25">
      <c r="A23" t="s">
        <v>22</v>
      </c>
    </row>
    <row r="24" spans="1:8" x14ac:dyDescent="0.25">
      <c r="A24" s="3" t="s">
        <v>21</v>
      </c>
    </row>
    <row r="25" spans="1:8" x14ac:dyDescent="0.25">
      <c r="A25" s="3" t="s">
        <v>2</v>
      </c>
      <c r="B25" s="4" t="s">
        <v>14</v>
      </c>
      <c r="C25" s="4" t="s">
        <v>5</v>
      </c>
      <c r="D25" s="8" t="s">
        <v>3</v>
      </c>
      <c r="E25" s="4" t="s">
        <v>12</v>
      </c>
      <c r="F25" s="4" t="s">
        <v>13</v>
      </c>
      <c r="G25" s="4" t="s">
        <v>4</v>
      </c>
      <c r="H25" s="4" t="s">
        <v>6</v>
      </c>
    </row>
    <row r="26" spans="1:8" x14ac:dyDescent="0.25">
      <c r="A26" t="s">
        <v>7</v>
      </c>
      <c r="B26" s="5">
        <v>10</v>
      </c>
      <c r="C26" s="5">
        <f>B26</f>
        <v>10</v>
      </c>
      <c r="D26" s="5">
        <v>100</v>
      </c>
      <c r="E26" s="5">
        <f>D26-62.4</f>
        <v>37.6</v>
      </c>
      <c r="F26" s="5">
        <f>E26</f>
        <v>37.6</v>
      </c>
      <c r="G26" s="5">
        <v>500</v>
      </c>
      <c r="H26" s="13">
        <f>G26/(E26*C26)*2/SIN(2*beta)</f>
        <v>3.2874148337760363</v>
      </c>
    </row>
    <row r="27" spans="1:8" x14ac:dyDescent="0.25">
      <c r="A27" t="s">
        <v>8</v>
      </c>
      <c r="B27" s="5">
        <v>0</v>
      </c>
      <c r="C27" s="5">
        <f>C26+B27</f>
        <v>10</v>
      </c>
      <c r="D27" s="5">
        <v>120</v>
      </c>
      <c r="E27" s="5">
        <f>D27-62.4</f>
        <v>57.6</v>
      </c>
      <c r="F27" s="5">
        <f>E26</f>
        <v>37.6</v>
      </c>
      <c r="G27" s="5">
        <v>400</v>
      </c>
      <c r="H27" s="10">
        <f>G27/(E27*C27)*2/SIN(2*beta)</f>
        <v>1.7167610798608188</v>
      </c>
    </row>
    <row r="28" spans="1:8" x14ac:dyDescent="0.25">
      <c r="A28" t="s">
        <v>9</v>
      </c>
      <c r="B28" s="5">
        <v>6</v>
      </c>
      <c r="C28" s="5">
        <f t="shared" ref="C28:C30" si="3">C27+B28</f>
        <v>16</v>
      </c>
      <c r="D28" s="5">
        <f>D27</f>
        <v>120</v>
      </c>
      <c r="E28" s="5">
        <f>D28-62.4</f>
        <v>57.6</v>
      </c>
      <c r="F28" s="5">
        <f>($B$9*$E$9+$B$11*$E$11)/SUM($B$9:$B$11)</f>
        <v>45.1</v>
      </c>
      <c r="G28" s="5">
        <f>G27</f>
        <v>400</v>
      </c>
      <c r="H28" s="13">
        <f>G28/(E28*C28)*2/SIN(2*beta)</f>
        <v>1.0729756749130119</v>
      </c>
    </row>
    <row r="29" spans="1:8" x14ac:dyDescent="0.25">
      <c r="A29" t="s">
        <v>10</v>
      </c>
      <c r="B29" s="5">
        <v>0</v>
      </c>
      <c r="C29" s="5">
        <f t="shared" si="3"/>
        <v>16</v>
      </c>
      <c r="D29" s="5">
        <v>110</v>
      </c>
      <c r="E29" s="5">
        <f>D29-62.4</f>
        <v>47.6</v>
      </c>
      <c r="F29" s="5">
        <f>($B$9*$E$9+$B$11*$E$11)/SUM($B$9:$B$11)</f>
        <v>45.1</v>
      </c>
      <c r="G29" s="5">
        <v>650</v>
      </c>
      <c r="H29" s="10">
        <f>G29/(E29*C29)*2/SIN(2*beta)</f>
        <v>2.1098849405852502</v>
      </c>
    </row>
    <row r="30" spans="1:8" x14ac:dyDescent="0.25">
      <c r="A30" t="s">
        <v>11</v>
      </c>
      <c r="B30" s="5">
        <v>12</v>
      </c>
      <c r="C30" s="5">
        <f t="shared" si="3"/>
        <v>28</v>
      </c>
      <c r="D30" s="5">
        <v>110</v>
      </c>
      <c r="E30" s="5">
        <f>D30-62.4</f>
        <v>47.6</v>
      </c>
      <c r="F30" s="10">
        <f>($B$9*$E$9+$B$11*$E$11+$B$13*$E$13)/SUM($B$9:$B$13)</f>
        <v>46.171428571428578</v>
      </c>
      <c r="G30" s="5">
        <f>G29</f>
        <v>650</v>
      </c>
      <c r="H30" s="13">
        <f>G30/(E30*C30)*2/SIN(2*beta)</f>
        <v>1.2056485374772858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Visio.Drawing.11" shapeId="1027" r:id="rId4">
          <objectPr defaultSize="0" autoPict="0" r:id="rId5">
            <anchor moveWithCells="1">
              <from>
                <xdr:col>8</xdr:col>
                <xdr:colOff>504825</xdr:colOff>
                <xdr:row>13</xdr:row>
                <xdr:rowOff>142875</xdr:rowOff>
              </from>
              <to>
                <xdr:col>15</xdr:col>
                <xdr:colOff>466725</xdr:colOff>
                <xdr:row>31</xdr:row>
                <xdr:rowOff>47625</xdr:rowOff>
              </to>
            </anchor>
          </objectPr>
        </oleObject>
      </mc:Choice>
      <mc:Fallback>
        <oleObject progId="Visio.Drawing.11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beta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 Jones</dc:creator>
  <cp:lastModifiedBy>Norm Jones</cp:lastModifiedBy>
  <dcterms:created xsi:type="dcterms:W3CDTF">2010-04-13T21:42:40Z</dcterms:created>
  <dcterms:modified xsi:type="dcterms:W3CDTF">2016-04-15T21:50:54Z</dcterms:modified>
</cp:coreProperties>
</file>